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<sst xmlns="http://schemas.openxmlformats.org/spreadsheetml/2006/main" count="101" uniqueCount="44">
  <si>
    <t>№</t>
  </si>
  <si>
    <t>Наименование общеобразовательного учреждения</t>
  </si>
  <si>
    <t>МОУ "Березовская СШ"</t>
  </si>
  <si>
    <t>МОУ "Бор-Форпостовская СШ"</t>
  </si>
  <si>
    <t>МОУ "Волчихинская СШ №1"</t>
  </si>
  <si>
    <t>МОУ "Волчихинская СШ №2"</t>
  </si>
  <si>
    <t>МОУ "Востровская СШ"</t>
  </si>
  <si>
    <t>МОУ "Коминтерновская СШ"</t>
  </si>
  <si>
    <t>МОУ "Малышево-Логовская СШ"</t>
  </si>
  <si>
    <t>МОУ "Н-кормихинская СШ"</t>
  </si>
  <si>
    <t>МОУ "Правдинская СШ"</t>
  </si>
  <si>
    <t>МОУ "Селиверстовская СШ"</t>
  </si>
  <si>
    <t>МОУ "Солоновская СШ"</t>
  </si>
  <si>
    <t>МОУ "Усть-Волчихинская СШ"</t>
  </si>
  <si>
    <t>МОУ"Пятковологовская СШ"</t>
  </si>
  <si>
    <t>итого средств по району</t>
  </si>
  <si>
    <t>Всего выделено средств фед. Бюджета (руб.)</t>
  </si>
  <si>
    <t>Выделено средств из муниципального бюджета (руб.)</t>
  </si>
  <si>
    <t>Мероприятия</t>
  </si>
  <si>
    <t>Всего освоено средств, (руб.)</t>
  </si>
  <si>
    <t>% освоения</t>
  </si>
  <si>
    <t>Повышение квалификации педагогических работников</t>
  </si>
  <si>
    <t>Развитие школьной инфраструктуры (текущий ремонт с целью обеспечения  выполнения  требований   к  санитарно-бытовым условиям и охране здоровья обучающихся, а также с целью подготовки помещений для установки оборудования), в т.ч.: устройство туалетов, комнат гигиены, душевых в спортивных залах, подведение горячей воды в кабинеты начальных классов, приобретение водонагревателей</t>
  </si>
  <si>
    <t>Приобретение комплектов компьютерного оборудования и оргтехники  для введения ФГОС (в первую очередь, для оборудования библиотек и медиатек, кабинетов начальных классов)</t>
  </si>
  <si>
    <t>Пополнение     фондов      библиотек      общеобразова-тельных учреждений: приобретение учебников, художественной литературы</t>
  </si>
  <si>
    <t>Увеличение пропускной способности и оплата интернет-трафика</t>
  </si>
  <si>
    <t xml:space="preserve">Выделено </t>
  </si>
  <si>
    <t>Освоено</t>
  </si>
  <si>
    <t>Выделено</t>
  </si>
  <si>
    <t>ФБ</t>
  </si>
  <si>
    <t>МБ</t>
  </si>
  <si>
    <t>Приобретение оборудования в игровые комнаты</t>
  </si>
  <si>
    <t>РЕЗЕРВ</t>
  </si>
  <si>
    <t>ВСЕГО</t>
  </si>
  <si>
    <t xml:space="preserve"> </t>
  </si>
  <si>
    <t>муниципальные</t>
  </si>
  <si>
    <t xml:space="preserve">краевые </t>
  </si>
  <si>
    <t>Председатель комитета по образованию и делам молодежи                                                            Терехова И.М.</t>
  </si>
  <si>
    <t>Главный бухгалтер</t>
  </si>
  <si>
    <t xml:space="preserve">                                                                     Литовченко А.Н.</t>
  </si>
  <si>
    <t xml:space="preserve">исполнитель ведущий экономист                                                                                                   </t>
  </si>
  <si>
    <t>Синеокая И.В.8-385-65-23-1-08</t>
  </si>
  <si>
    <t>Анализ расходования средств на реализацию мероприятий комплекса мер по модернизации в 2012 году ВОЛЧИХИНСКИЙ  РАЙОН (план)</t>
  </si>
  <si>
    <t xml:space="preserve">приобретение учебно-лабораторного оборудования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</si>
</sst>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2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1" fillId="0" borderId="10" xfId="0" applyFont="1" applyBorder="1" applyAlignment="1">
      <alignment/>
    </xf>
    <xf numFmtId="2" fontId="42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2" fontId="4" fillId="0" borderId="11" xfId="0" applyNumberFormat="1" applyFont="1" applyBorder="1" applyAlignment="1">
      <alignment horizontal="center"/>
    </xf>
    <xf numFmtId="2" fontId="42" fillId="0" borderId="11" xfId="0" applyNumberFormat="1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2" fillId="0" borderId="1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2"/>
  <sheetViews>
    <sheetView tabSelected="1" zoomScalePageLayoutView="0" workbookViewId="0" topLeftCell="A4">
      <selection activeCell="Q13" sqref="Q13"/>
    </sheetView>
  </sheetViews>
  <sheetFormatPr defaultColWidth="9.140625" defaultRowHeight="15"/>
  <cols>
    <col min="1" max="1" width="3.57421875" style="0" customWidth="1"/>
    <col min="2" max="2" width="32.140625" style="0" customWidth="1"/>
    <col min="3" max="3" width="14.28125" style="0" customWidth="1"/>
    <col min="4" max="4" width="13.57421875" style="0" customWidth="1"/>
    <col min="5" max="5" width="12.28125" style="0" customWidth="1"/>
    <col min="6" max="6" width="11.57421875" style="0" customWidth="1"/>
    <col min="7" max="7" width="3.28125" style="0" customWidth="1"/>
    <col min="8" max="8" width="3.140625" style="0" customWidth="1"/>
    <col min="9" max="9" width="11.8515625" style="0" customWidth="1"/>
    <col min="10" max="10" width="10.28125" style="0" customWidth="1"/>
    <col min="11" max="12" width="3.8515625" style="0" customWidth="1"/>
    <col min="13" max="13" width="11.57421875" style="0" customWidth="1"/>
    <col min="14" max="14" width="11.140625" style="0" customWidth="1"/>
    <col min="15" max="16" width="4.7109375" style="0" customWidth="1"/>
    <col min="17" max="17" width="12.7109375" style="0" customWidth="1"/>
    <col min="18" max="18" width="12.28125" style="0" bestFit="1" customWidth="1"/>
    <col min="19" max="19" width="4.421875" style="0" customWidth="1"/>
    <col min="20" max="20" width="4.57421875" style="0" customWidth="1"/>
    <col min="21" max="21" width="13.140625" style="0" customWidth="1"/>
    <col min="22" max="22" width="11.140625" style="0" customWidth="1"/>
    <col min="23" max="23" width="4.421875" style="0" customWidth="1"/>
    <col min="24" max="24" width="5.140625" style="0" customWidth="1"/>
    <col min="25" max="25" width="13.421875" style="0" customWidth="1"/>
    <col min="26" max="26" width="11.7109375" style="0" customWidth="1"/>
    <col min="27" max="28" width="3.8515625" style="0" customWidth="1"/>
    <col min="29" max="29" width="10.8515625" style="0" customWidth="1"/>
    <col min="30" max="30" width="9.421875" style="0" customWidth="1"/>
    <col min="31" max="31" width="4.8515625" style="0" customWidth="1"/>
    <col min="32" max="32" width="4.57421875" style="0" customWidth="1"/>
    <col min="33" max="33" width="13.00390625" style="0" customWidth="1"/>
    <col min="36" max="36" width="11.7109375" style="0" customWidth="1"/>
  </cols>
  <sheetData>
    <row r="2" spans="8:34" ht="15.75">
      <c r="H2" s="29" t="s">
        <v>42</v>
      </c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8:34" ht="15.75"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spans="1:36" ht="15">
      <c r="A4" s="31" t="s">
        <v>0</v>
      </c>
      <c r="B4" s="32" t="s">
        <v>1</v>
      </c>
      <c r="C4" s="30" t="s">
        <v>16</v>
      </c>
      <c r="D4" s="30" t="s">
        <v>17</v>
      </c>
      <c r="E4" s="25" t="s">
        <v>18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7"/>
      <c r="AG4" s="30" t="s">
        <v>19</v>
      </c>
      <c r="AH4" s="30"/>
      <c r="AI4" s="30" t="s">
        <v>20</v>
      </c>
      <c r="AJ4" s="30"/>
    </row>
    <row r="5" spans="1:36" ht="15" customHeight="1">
      <c r="A5" s="31"/>
      <c r="B5" s="32"/>
      <c r="C5" s="30"/>
      <c r="D5" s="30"/>
      <c r="E5" s="33" t="s">
        <v>21</v>
      </c>
      <c r="F5" s="34"/>
      <c r="G5" s="34"/>
      <c r="H5" s="35"/>
      <c r="I5" s="33" t="s">
        <v>31</v>
      </c>
      <c r="J5" s="34"/>
      <c r="K5" s="34"/>
      <c r="L5" s="35"/>
      <c r="M5" s="33" t="s">
        <v>43</v>
      </c>
      <c r="N5" s="34"/>
      <c r="O5" s="34"/>
      <c r="P5" s="35"/>
      <c r="Q5" s="33" t="s">
        <v>22</v>
      </c>
      <c r="R5" s="34"/>
      <c r="S5" s="34"/>
      <c r="T5" s="35"/>
      <c r="U5" s="30" t="s">
        <v>23</v>
      </c>
      <c r="V5" s="30"/>
      <c r="W5" s="30"/>
      <c r="X5" s="30"/>
      <c r="Y5" s="30" t="s">
        <v>24</v>
      </c>
      <c r="Z5" s="30"/>
      <c r="AA5" s="30"/>
      <c r="AB5" s="30"/>
      <c r="AC5" s="30" t="s">
        <v>25</v>
      </c>
      <c r="AD5" s="30"/>
      <c r="AE5" s="30"/>
      <c r="AF5" s="30"/>
      <c r="AG5" s="30"/>
      <c r="AH5" s="30"/>
      <c r="AI5" s="30"/>
      <c r="AJ5" s="30"/>
    </row>
    <row r="6" spans="1:36" ht="92.25" customHeight="1">
      <c r="A6" s="31"/>
      <c r="B6" s="32"/>
      <c r="C6" s="30"/>
      <c r="D6" s="30"/>
      <c r="E6" s="36"/>
      <c r="F6" s="37"/>
      <c r="G6" s="37"/>
      <c r="H6" s="38"/>
      <c r="I6" s="36"/>
      <c r="J6" s="37"/>
      <c r="K6" s="37"/>
      <c r="L6" s="38"/>
      <c r="M6" s="36"/>
      <c r="N6" s="37"/>
      <c r="O6" s="37"/>
      <c r="P6" s="38"/>
      <c r="Q6" s="36"/>
      <c r="R6" s="37"/>
      <c r="S6" s="37"/>
      <c r="T6" s="38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ht="15" customHeight="1">
      <c r="A7" s="31"/>
      <c r="B7" s="32"/>
      <c r="C7" s="30"/>
      <c r="D7" s="30"/>
      <c r="E7" s="30" t="s">
        <v>26</v>
      </c>
      <c r="F7" s="30"/>
      <c r="G7" s="30" t="s">
        <v>27</v>
      </c>
      <c r="H7" s="30"/>
      <c r="I7" s="30" t="s">
        <v>26</v>
      </c>
      <c r="J7" s="30"/>
      <c r="K7" s="30" t="s">
        <v>27</v>
      </c>
      <c r="L7" s="30"/>
      <c r="M7" s="30" t="s">
        <v>26</v>
      </c>
      <c r="N7" s="30"/>
      <c r="O7" s="30" t="s">
        <v>27</v>
      </c>
      <c r="P7" s="30"/>
      <c r="Q7" s="30" t="s">
        <v>28</v>
      </c>
      <c r="R7" s="30"/>
      <c r="S7" s="30" t="s">
        <v>27</v>
      </c>
      <c r="T7" s="30"/>
      <c r="U7" s="30" t="s">
        <v>28</v>
      </c>
      <c r="V7" s="30"/>
      <c r="W7" s="30" t="s">
        <v>27</v>
      </c>
      <c r="X7" s="30"/>
      <c r="Y7" s="30" t="s">
        <v>28</v>
      </c>
      <c r="Z7" s="30"/>
      <c r="AA7" s="30" t="s">
        <v>27</v>
      </c>
      <c r="AB7" s="30"/>
      <c r="AC7" s="30" t="s">
        <v>28</v>
      </c>
      <c r="AD7" s="30"/>
      <c r="AE7" s="30" t="s">
        <v>27</v>
      </c>
      <c r="AF7" s="30"/>
      <c r="AG7" s="30" t="s">
        <v>29</v>
      </c>
      <c r="AH7" s="30" t="s">
        <v>30</v>
      </c>
      <c r="AI7" s="39" t="s">
        <v>29</v>
      </c>
      <c r="AJ7" s="30" t="s">
        <v>30</v>
      </c>
    </row>
    <row r="8" spans="1:36" ht="25.5">
      <c r="A8" s="31"/>
      <c r="B8" s="32"/>
      <c r="C8" s="30"/>
      <c r="D8" s="30"/>
      <c r="E8" s="3" t="s">
        <v>29</v>
      </c>
      <c r="F8" s="3" t="s">
        <v>30</v>
      </c>
      <c r="G8" s="3" t="s">
        <v>29</v>
      </c>
      <c r="H8" s="3" t="s">
        <v>30</v>
      </c>
      <c r="I8" s="3" t="s">
        <v>29</v>
      </c>
      <c r="J8" s="3" t="s">
        <v>30</v>
      </c>
      <c r="K8" s="3" t="s">
        <v>29</v>
      </c>
      <c r="L8" s="3" t="s">
        <v>30</v>
      </c>
      <c r="M8" s="3" t="s">
        <v>29</v>
      </c>
      <c r="N8" s="3" t="s">
        <v>30</v>
      </c>
      <c r="O8" s="3" t="s">
        <v>29</v>
      </c>
      <c r="P8" s="3" t="s">
        <v>30</v>
      </c>
      <c r="Q8" s="3" t="s">
        <v>29</v>
      </c>
      <c r="R8" s="3" t="s">
        <v>30</v>
      </c>
      <c r="S8" s="3" t="s">
        <v>29</v>
      </c>
      <c r="T8" s="3" t="s">
        <v>30</v>
      </c>
      <c r="U8" s="3" t="s">
        <v>29</v>
      </c>
      <c r="V8" s="3" t="s">
        <v>30</v>
      </c>
      <c r="W8" s="3" t="s">
        <v>29</v>
      </c>
      <c r="X8" s="3" t="s">
        <v>30</v>
      </c>
      <c r="Y8" s="3" t="s">
        <v>29</v>
      </c>
      <c r="Z8" s="3" t="s">
        <v>30</v>
      </c>
      <c r="AA8" s="3" t="s">
        <v>29</v>
      </c>
      <c r="AB8" s="3" t="s">
        <v>30</v>
      </c>
      <c r="AC8" s="3" t="s">
        <v>29</v>
      </c>
      <c r="AD8" s="3" t="s">
        <v>30</v>
      </c>
      <c r="AE8" s="3" t="s">
        <v>29</v>
      </c>
      <c r="AF8" s="3" t="s">
        <v>30</v>
      </c>
      <c r="AG8" s="30"/>
      <c r="AH8" s="30"/>
      <c r="AI8" s="39"/>
      <c r="AJ8" s="30"/>
    </row>
    <row r="9" spans="1:36" ht="15.75">
      <c r="A9" s="1">
        <v>1</v>
      </c>
      <c r="B9" s="2" t="s">
        <v>2</v>
      </c>
      <c r="C9" s="6">
        <f>E9+I9+Q9+U9+Y9+AC9+M9</f>
        <v>192000</v>
      </c>
      <c r="D9" s="6">
        <f>F9+J9+R9+V9+Z9+AD9+N9</f>
        <v>10336</v>
      </c>
      <c r="E9" s="7">
        <v>19100</v>
      </c>
      <c r="F9" s="7">
        <f>E9*5.3/100</f>
        <v>1012.3</v>
      </c>
      <c r="G9" s="7"/>
      <c r="H9" s="7"/>
      <c r="I9" s="8"/>
      <c r="J9" s="8">
        <f>I9*5.3/100</f>
        <v>0</v>
      </c>
      <c r="K9" s="8"/>
      <c r="L9" s="8">
        <v>0</v>
      </c>
      <c r="M9" s="8">
        <v>20000</v>
      </c>
      <c r="N9" s="8">
        <f>M9*5.3/100</f>
        <v>1060</v>
      </c>
      <c r="O9" s="8"/>
      <c r="P9" s="8"/>
      <c r="Q9" s="8"/>
      <c r="R9" s="9">
        <v>0</v>
      </c>
      <c r="S9" s="8"/>
      <c r="T9" s="8">
        <v>0</v>
      </c>
      <c r="U9" s="8">
        <v>72900</v>
      </c>
      <c r="V9" s="9">
        <f>U9*5.3/100</f>
        <v>3863.7</v>
      </c>
      <c r="W9" s="8"/>
      <c r="X9" s="8">
        <v>0</v>
      </c>
      <c r="Y9" s="7">
        <v>80000</v>
      </c>
      <c r="Z9" s="7">
        <f>Y9*5.5/100</f>
        <v>4400</v>
      </c>
      <c r="AA9" s="8"/>
      <c r="AB9" s="8">
        <v>0</v>
      </c>
      <c r="AC9" s="8"/>
      <c r="AD9" s="8">
        <v>0</v>
      </c>
      <c r="AE9" s="8"/>
      <c r="AF9" s="8">
        <v>0</v>
      </c>
      <c r="AG9" s="7" t="e">
        <f>K9+S9+#REF!+W9+AA9+AE9+G9</f>
        <v>#REF!</v>
      </c>
      <c r="AH9" s="8" t="e">
        <f>L9+T9+#REF!+X9+AB9+AF9</f>
        <v>#REF!</v>
      </c>
      <c r="AI9" s="8" t="e">
        <f>AG9*100/(I9+Q9+#REF!+U9+Y9+AC9+G9)</f>
        <v>#REF!</v>
      </c>
      <c r="AJ9" s="8" t="e">
        <f>AH9*100/(J9+R9+#REF!+V9+Z9+AD9)</f>
        <v>#REF!</v>
      </c>
    </row>
    <row r="10" spans="1:36" ht="15.75">
      <c r="A10" s="1">
        <v>2</v>
      </c>
      <c r="B10" s="2" t="s">
        <v>3</v>
      </c>
      <c r="C10" s="6">
        <f aca="true" t="shared" si="0" ref="C10:C23">E10+I10+Q10+U10+Y10+AC10+M10</f>
        <v>129100</v>
      </c>
      <c r="D10" s="6">
        <f aca="true" t="shared" si="1" ref="D10:D23">F10+J10+R10+V10+Z10+AD10+N10</f>
        <v>6902.3</v>
      </c>
      <c r="E10" s="7">
        <v>19100</v>
      </c>
      <c r="F10" s="7">
        <f aca="true" t="shared" si="2" ref="F10:F23">E10*5.3/100</f>
        <v>1012.3</v>
      </c>
      <c r="G10" s="7"/>
      <c r="H10" s="7"/>
      <c r="I10" s="8">
        <v>50000</v>
      </c>
      <c r="J10" s="8">
        <f aca="true" t="shared" si="3" ref="J10:J22">I10*5.3/100</f>
        <v>2650</v>
      </c>
      <c r="K10" s="8"/>
      <c r="L10" s="8">
        <v>0</v>
      </c>
      <c r="M10" s="8">
        <v>30000</v>
      </c>
      <c r="N10" s="8">
        <f aca="true" t="shared" si="4" ref="N10:N22">M10*5.3/100</f>
        <v>1590</v>
      </c>
      <c r="O10" s="8"/>
      <c r="P10" s="8"/>
      <c r="Q10" s="8"/>
      <c r="R10" s="9">
        <v>0</v>
      </c>
      <c r="S10" s="8"/>
      <c r="T10" s="8">
        <v>0</v>
      </c>
      <c r="U10" s="8"/>
      <c r="V10" s="9">
        <f aca="true" t="shared" si="5" ref="V10:V22">U10*5.3/100</f>
        <v>0</v>
      </c>
      <c r="W10" s="8"/>
      <c r="X10" s="8">
        <v>0</v>
      </c>
      <c r="Y10" s="7">
        <v>30000</v>
      </c>
      <c r="Z10" s="7">
        <f aca="true" t="shared" si="6" ref="Z10:Z22">Y10*5.5/100</f>
        <v>1650</v>
      </c>
      <c r="AA10" s="8"/>
      <c r="AB10" s="8">
        <v>0</v>
      </c>
      <c r="AC10" s="8"/>
      <c r="AD10" s="8">
        <v>0</v>
      </c>
      <c r="AE10" s="8"/>
      <c r="AF10" s="8">
        <v>0</v>
      </c>
      <c r="AG10" s="7" t="e">
        <f>K10+S10+#REF!+W10+AA10+AE10+G10</f>
        <v>#REF!</v>
      </c>
      <c r="AH10" s="8" t="e">
        <f>L10+T10+#REF!+X10+AB10+AF10</f>
        <v>#REF!</v>
      </c>
      <c r="AI10" s="8" t="e">
        <f>AG10*100/(I10+Q10+#REF!+U10+Y10+AC10+G10)</f>
        <v>#REF!</v>
      </c>
      <c r="AJ10" s="8" t="e">
        <f>AH10*100/(J10+R10+#REF!+V10+Z10+AD10)</f>
        <v>#REF!</v>
      </c>
    </row>
    <row r="11" spans="1:36" ht="15.75">
      <c r="A11" s="1">
        <v>3</v>
      </c>
      <c r="B11" s="2" t="s">
        <v>4</v>
      </c>
      <c r="C11" s="6">
        <f t="shared" si="0"/>
        <v>6556237</v>
      </c>
      <c r="D11" s="6">
        <f t="shared" si="1"/>
        <v>347660.96099999995</v>
      </c>
      <c r="E11" s="7">
        <v>38200</v>
      </c>
      <c r="F11" s="7">
        <f t="shared" si="2"/>
        <v>2024.6</v>
      </c>
      <c r="G11" s="7"/>
      <c r="H11" s="9">
        <v>0</v>
      </c>
      <c r="I11" s="8">
        <v>150000</v>
      </c>
      <c r="J11" s="8">
        <f t="shared" si="3"/>
        <v>7950</v>
      </c>
      <c r="K11" s="8"/>
      <c r="L11" s="8">
        <v>0</v>
      </c>
      <c r="M11" s="8">
        <v>90000</v>
      </c>
      <c r="N11" s="8">
        <f t="shared" si="4"/>
        <v>4770</v>
      </c>
      <c r="O11" s="8"/>
      <c r="P11" s="8"/>
      <c r="Q11" s="8">
        <v>6175337</v>
      </c>
      <c r="R11" s="9">
        <f>Q11*5.3/100</f>
        <v>327292.861</v>
      </c>
      <c r="S11" s="8"/>
      <c r="T11" s="8">
        <v>0</v>
      </c>
      <c r="U11" s="8"/>
      <c r="V11" s="9">
        <f t="shared" si="5"/>
        <v>0</v>
      </c>
      <c r="W11" s="8"/>
      <c r="X11" s="8">
        <v>0</v>
      </c>
      <c r="Y11" s="7">
        <v>90200</v>
      </c>
      <c r="Z11" s="7">
        <f t="shared" si="6"/>
        <v>4961</v>
      </c>
      <c r="AA11" s="8"/>
      <c r="AB11" s="8">
        <v>0</v>
      </c>
      <c r="AC11" s="8">
        <v>12500</v>
      </c>
      <c r="AD11" s="8">
        <f>AC11*5.3/100</f>
        <v>662.5</v>
      </c>
      <c r="AE11" s="8"/>
      <c r="AF11" s="8">
        <v>0</v>
      </c>
      <c r="AG11" s="7" t="e">
        <f>K11+S11+#REF!+W11+AA11+AE11+G11</f>
        <v>#REF!</v>
      </c>
      <c r="AH11" s="8" t="e">
        <f>L11+T11+#REF!+X11+AB11+AF11</f>
        <v>#REF!</v>
      </c>
      <c r="AI11" s="8" t="e">
        <f>AG11*100/(I11+Q11+#REF!+U11+Y11+AC11+G11)</f>
        <v>#REF!</v>
      </c>
      <c r="AJ11" s="8" t="e">
        <f>AH11*100/(J11+R11+#REF!+V11+Z11+AD11)</f>
        <v>#REF!</v>
      </c>
    </row>
    <row r="12" spans="1:36" ht="15.75">
      <c r="A12" s="1">
        <v>4</v>
      </c>
      <c r="B12" s="2" t="s">
        <v>5</v>
      </c>
      <c r="C12" s="6">
        <f t="shared" si="0"/>
        <v>956163</v>
      </c>
      <c r="D12" s="6">
        <f t="shared" si="1"/>
        <v>51036.639</v>
      </c>
      <c r="E12" s="7">
        <v>38200</v>
      </c>
      <c r="F12" s="7">
        <f t="shared" si="2"/>
        <v>2024.6</v>
      </c>
      <c r="G12" s="7"/>
      <c r="H12" s="9">
        <v>0</v>
      </c>
      <c r="I12" s="8">
        <v>150000</v>
      </c>
      <c r="J12" s="8">
        <f t="shared" si="3"/>
        <v>7950</v>
      </c>
      <c r="K12" s="8"/>
      <c r="L12" s="8">
        <v>0</v>
      </c>
      <c r="M12" s="8">
        <v>90000</v>
      </c>
      <c r="N12" s="8">
        <f t="shared" si="4"/>
        <v>4770</v>
      </c>
      <c r="O12" s="8"/>
      <c r="P12" s="8"/>
      <c r="Q12" s="8">
        <v>485463</v>
      </c>
      <c r="R12" s="9">
        <f aca="true" t="shared" si="7" ref="R12:R22">Q12*5.3/100</f>
        <v>25729.539</v>
      </c>
      <c r="S12" s="8"/>
      <c r="T12" s="8">
        <v>0</v>
      </c>
      <c r="U12" s="8"/>
      <c r="V12" s="9">
        <f t="shared" si="5"/>
        <v>0</v>
      </c>
      <c r="W12" s="8"/>
      <c r="X12" s="8">
        <v>0</v>
      </c>
      <c r="Y12" s="7">
        <v>180000</v>
      </c>
      <c r="Z12" s="7">
        <f t="shared" si="6"/>
        <v>9900</v>
      </c>
      <c r="AA12" s="8"/>
      <c r="AB12" s="8">
        <v>0</v>
      </c>
      <c r="AC12" s="8">
        <v>12500</v>
      </c>
      <c r="AD12" s="8">
        <f aca="true" t="shared" si="8" ref="AD12:AD22">AC12*5.3/100</f>
        <v>662.5</v>
      </c>
      <c r="AE12" s="8"/>
      <c r="AF12" s="8">
        <v>0</v>
      </c>
      <c r="AG12" s="7" t="e">
        <f>K12+S12+#REF!+W12+AA12+AE12+G12</f>
        <v>#REF!</v>
      </c>
      <c r="AH12" s="8" t="e">
        <f>L12+T12+#REF!+X12+AB12+AF12</f>
        <v>#REF!</v>
      </c>
      <c r="AI12" s="8" t="e">
        <f>AG12*100/(I12+Q12+#REF!+U12+Y12+AC12+G12)</f>
        <v>#REF!</v>
      </c>
      <c r="AJ12" s="8" t="e">
        <f>AH12*100/(J12+R12+#REF!+V12+Z12+AD12)</f>
        <v>#REF!</v>
      </c>
    </row>
    <row r="13" spans="1:36" ht="15.75">
      <c r="A13" s="1">
        <v>5</v>
      </c>
      <c r="B13" s="2" t="s">
        <v>6</v>
      </c>
      <c r="C13" s="6">
        <f t="shared" si="0"/>
        <v>239100</v>
      </c>
      <c r="D13" s="6">
        <f t="shared" si="1"/>
        <v>12952.3</v>
      </c>
      <c r="E13" s="7">
        <v>19100</v>
      </c>
      <c r="F13" s="7">
        <f t="shared" si="2"/>
        <v>1012.3</v>
      </c>
      <c r="G13" s="7"/>
      <c r="H13" s="9">
        <v>0</v>
      </c>
      <c r="I13" s="8">
        <v>50000</v>
      </c>
      <c r="J13" s="8">
        <f t="shared" si="3"/>
        <v>2650</v>
      </c>
      <c r="K13" s="8"/>
      <c r="L13" s="8">
        <v>0</v>
      </c>
      <c r="M13" s="8">
        <v>30000</v>
      </c>
      <c r="N13" s="8">
        <f t="shared" si="4"/>
        <v>1590</v>
      </c>
      <c r="O13" s="8"/>
      <c r="P13" s="8"/>
      <c r="Q13" s="8"/>
      <c r="R13" s="9">
        <f t="shared" si="7"/>
        <v>0</v>
      </c>
      <c r="S13" s="8"/>
      <c r="T13" s="8">
        <v>0</v>
      </c>
      <c r="U13" s="8"/>
      <c r="V13" s="9">
        <f t="shared" si="5"/>
        <v>0</v>
      </c>
      <c r="W13" s="8"/>
      <c r="X13" s="8">
        <v>0</v>
      </c>
      <c r="Y13" s="7">
        <v>140000</v>
      </c>
      <c r="Z13" s="7">
        <f t="shared" si="6"/>
        <v>7700</v>
      </c>
      <c r="AA13" s="8"/>
      <c r="AB13" s="8">
        <v>0</v>
      </c>
      <c r="AC13" s="8"/>
      <c r="AD13" s="8">
        <f t="shared" si="8"/>
        <v>0</v>
      </c>
      <c r="AE13" s="8"/>
      <c r="AF13" s="8">
        <v>0</v>
      </c>
      <c r="AG13" s="7" t="e">
        <f>K13+S13+#REF!+W13+AA13+AE13+G13</f>
        <v>#REF!</v>
      </c>
      <c r="AH13" s="8" t="e">
        <f>L13+T13+#REF!+X13+AB13+AF13</f>
        <v>#REF!</v>
      </c>
      <c r="AI13" s="8" t="e">
        <f>AG13*100/(I13+Q13+#REF!+U13+Y13+AC13+G13)</f>
        <v>#REF!</v>
      </c>
      <c r="AJ13" s="8" t="e">
        <f>AH13*100/(J13+R13+#REF!+V13+Z13+AD13)</f>
        <v>#REF!</v>
      </c>
    </row>
    <row r="14" spans="1:36" ht="15.75">
      <c r="A14" s="1">
        <v>6</v>
      </c>
      <c r="B14" s="2" t="s">
        <v>7</v>
      </c>
      <c r="C14" s="6">
        <f t="shared" si="0"/>
        <v>192000</v>
      </c>
      <c r="D14" s="6">
        <f t="shared" si="1"/>
        <v>10336</v>
      </c>
      <c r="E14" s="7">
        <v>19100</v>
      </c>
      <c r="F14" s="7">
        <f t="shared" si="2"/>
        <v>1012.3</v>
      </c>
      <c r="G14" s="7"/>
      <c r="H14" s="9"/>
      <c r="I14" s="8"/>
      <c r="J14" s="8">
        <f t="shared" si="3"/>
        <v>0</v>
      </c>
      <c r="K14" s="8"/>
      <c r="L14" s="8">
        <v>0</v>
      </c>
      <c r="M14" s="8">
        <v>20000</v>
      </c>
      <c r="N14" s="8">
        <f t="shared" si="4"/>
        <v>1060</v>
      </c>
      <c r="O14" s="8"/>
      <c r="P14" s="8"/>
      <c r="Q14" s="8"/>
      <c r="R14" s="9">
        <f t="shared" si="7"/>
        <v>0</v>
      </c>
      <c r="S14" s="8"/>
      <c r="T14" s="8">
        <v>0</v>
      </c>
      <c r="U14" s="8">
        <v>72900</v>
      </c>
      <c r="V14" s="9">
        <f t="shared" si="5"/>
        <v>3863.7</v>
      </c>
      <c r="W14" s="8"/>
      <c r="X14" s="8">
        <v>0</v>
      </c>
      <c r="Y14" s="7">
        <v>80000</v>
      </c>
      <c r="Z14" s="7">
        <f t="shared" si="6"/>
        <v>4400</v>
      </c>
      <c r="AA14" s="8"/>
      <c r="AB14" s="8">
        <v>0</v>
      </c>
      <c r="AC14" s="8"/>
      <c r="AD14" s="8">
        <f t="shared" si="8"/>
        <v>0</v>
      </c>
      <c r="AE14" s="8"/>
      <c r="AF14" s="8">
        <v>0</v>
      </c>
      <c r="AG14" s="7" t="e">
        <f>K14+S14+#REF!+W14+AA14+AE14+G14</f>
        <v>#REF!</v>
      </c>
      <c r="AH14" s="8" t="e">
        <f>L14+T14+#REF!+X14+AB14+AF14</f>
        <v>#REF!</v>
      </c>
      <c r="AI14" s="8" t="e">
        <f>AG14*100/(I14+Q14+#REF!+U14+Y14+AC14+G14)</f>
        <v>#REF!</v>
      </c>
      <c r="AJ14" s="8" t="e">
        <f>AH14*100/(J14+R14+#REF!+V14+Z14+AD14)</f>
        <v>#REF!</v>
      </c>
    </row>
    <row r="15" spans="1:36" ht="15.75">
      <c r="A15" s="1">
        <v>7</v>
      </c>
      <c r="B15" s="2" t="s">
        <v>8</v>
      </c>
      <c r="C15" s="6">
        <f t="shared" si="0"/>
        <v>229100</v>
      </c>
      <c r="D15" s="6">
        <f t="shared" si="1"/>
        <v>12402.3</v>
      </c>
      <c r="E15" s="7">
        <v>19100</v>
      </c>
      <c r="F15" s="7">
        <f t="shared" si="2"/>
        <v>1012.3</v>
      </c>
      <c r="G15" s="7"/>
      <c r="H15" s="9">
        <v>0</v>
      </c>
      <c r="I15" s="8">
        <v>50000</v>
      </c>
      <c r="J15" s="8">
        <f t="shared" si="3"/>
        <v>2650</v>
      </c>
      <c r="K15" s="8"/>
      <c r="L15" s="8">
        <v>0</v>
      </c>
      <c r="M15" s="8">
        <v>30000</v>
      </c>
      <c r="N15" s="8">
        <f t="shared" si="4"/>
        <v>1590</v>
      </c>
      <c r="O15" s="8"/>
      <c r="P15" s="8"/>
      <c r="Q15" s="8"/>
      <c r="R15" s="9">
        <f t="shared" si="7"/>
        <v>0</v>
      </c>
      <c r="S15" s="8"/>
      <c r="T15" s="8">
        <v>0</v>
      </c>
      <c r="U15" s="8"/>
      <c r="V15" s="9">
        <f t="shared" si="5"/>
        <v>0</v>
      </c>
      <c r="W15" s="8"/>
      <c r="X15" s="8">
        <v>0</v>
      </c>
      <c r="Y15" s="7">
        <v>130000</v>
      </c>
      <c r="Z15" s="7">
        <f t="shared" si="6"/>
        <v>7150</v>
      </c>
      <c r="AA15" s="8"/>
      <c r="AB15" s="8">
        <v>0</v>
      </c>
      <c r="AC15" s="8"/>
      <c r="AD15" s="8">
        <f t="shared" si="8"/>
        <v>0</v>
      </c>
      <c r="AE15" s="8"/>
      <c r="AF15" s="8">
        <v>0</v>
      </c>
      <c r="AG15" s="7" t="e">
        <f>K15+S15+#REF!+W15+AA15+AE15+G15</f>
        <v>#REF!</v>
      </c>
      <c r="AH15" s="8" t="e">
        <f>L15+T15+#REF!+X15+AB15+AF15</f>
        <v>#REF!</v>
      </c>
      <c r="AI15" s="8" t="e">
        <f>AG15*100/(I15+Q15+#REF!+U15+Y15+AC15+G15)</f>
        <v>#REF!</v>
      </c>
      <c r="AJ15" s="8" t="e">
        <f>AH15*100/(J15+R15+#REF!+V15+Z15+AD15)</f>
        <v>#REF!</v>
      </c>
    </row>
    <row r="16" spans="1:36" ht="15.75">
      <c r="A16" s="1">
        <v>8</v>
      </c>
      <c r="B16" s="2" t="s">
        <v>9</v>
      </c>
      <c r="C16" s="6">
        <f t="shared" si="0"/>
        <v>152000</v>
      </c>
      <c r="D16" s="6">
        <f t="shared" si="1"/>
        <v>8136</v>
      </c>
      <c r="E16" s="7">
        <v>19100</v>
      </c>
      <c r="F16" s="7">
        <f t="shared" si="2"/>
        <v>1012.3</v>
      </c>
      <c r="G16" s="7"/>
      <c r="H16" s="9"/>
      <c r="I16" s="8"/>
      <c r="J16" s="8">
        <f t="shared" si="3"/>
        <v>0</v>
      </c>
      <c r="K16" s="8"/>
      <c r="L16" s="8">
        <v>0</v>
      </c>
      <c r="M16" s="8">
        <v>20000</v>
      </c>
      <c r="N16" s="8">
        <f t="shared" si="4"/>
        <v>1060</v>
      </c>
      <c r="O16" s="8"/>
      <c r="P16" s="8"/>
      <c r="Q16" s="8"/>
      <c r="R16" s="9">
        <f t="shared" si="7"/>
        <v>0</v>
      </c>
      <c r="S16" s="8"/>
      <c r="T16" s="8">
        <v>0</v>
      </c>
      <c r="U16" s="8">
        <v>72900</v>
      </c>
      <c r="V16" s="9">
        <f t="shared" si="5"/>
        <v>3863.7</v>
      </c>
      <c r="W16" s="8"/>
      <c r="X16" s="8">
        <v>0</v>
      </c>
      <c r="Y16" s="7">
        <v>40000</v>
      </c>
      <c r="Z16" s="7">
        <f t="shared" si="6"/>
        <v>2200</v>
      </c>
      <c r="AA16" s="8"/>
      <c r="AB16" s="8">
        <v>0</v>
      </c>
      <c r="AC16" s="8"/>
      <c r="AD16" s="8">
        <f t="shared" si="8"/>
        <v>0</v>
      </c>
      <c r="AE16" s="8"/>
      <c r="AF16" s="8">
        <v>0</v>
      </c>
      <c r="AG16" s="7" t="e">
        <f>K16+S16+#REF!+W16+AA16+AE16+G16</f>
        <v>#REF!</v>
      </c>
      <c r="AH16" s="8" t="e">
        <f>L16+T16+#REF!+X16+AB16+AF16</f>
        <v>#REF!</v>
      </c>
      <c r="AI16" s="8" t="e">
        <f>AG16*100/(I16+Q16+#REF!+U16+Y16+AC16+G16)</f>
        <v>#REF!</v>
      </c>
      <c r="AJ16" s="8" t="e">
        <f>AH16*100/(J16+R16+#REF!+V16+Z16+AD16)</f>
        <v>#REF!</v>
      </c>
    </row>
    <row r="17" spans="1:36" ht="15.75">
      <c r="A17" s="1">
        <v>9</v>
      </c>
      <c r="B17" s="2" t="s">
        <v>10</v>
      </c>
      <c r="C17" s="6">
        <f t="shared" si="0"/>
        <v>192000</v>
      </c>
      <c r="D17" s="6">
        <f t="shared" si="1"/>
        <v>10336</v>
      </c>
      <c r="E17" s="7">
        <v>19100</v>
      </c>
      <c r="F17" s="7">
        <f t="shared" si="2"/>
        <v>1012.3</v>
      </c>
      <c r="G17" s="7"/>
      <c r="H17" s="9">
        <v>0</v>
      </c>
      <c r="I17" s="8"/>
      <c r="J17" s="8">
        <f t="shared" si="3"/>
        <v>0</v>
      </c>
      <c r="K17" s="8"/>
      <c r="L17" s="8">
        <v>0</v>
      </c>
      <c r="M17" s="8">
        <v>20000</v>
      </c>
      <c r="N17" s="8">
        <f t="shared" si="4"/>
        <v>1060</v>
      </c>
      <c r="O17" s="8"/>
      <c r="P17" s="8"/>
      <c r="Q17" s="8"/>
      <c r="R17" s="9">
        <f t="shared" si="7"/>
        <v>0</v>
      </c>
      <c r="S17" s="8"/>
      <c r="T17" s="8">
        <v>0</v>
      </c>
      <c r="U17" s="8">
        <v>72900</v>
      </c>
      <c r="V17" s="9">
        <f t="shared" si="5"/>
        <v>3863.7</v>
      </c>
      <c r="W17" s="8"/>
      <c r="X17" s="8">
        <v>0</v>
      </c>
      <c r="Y17" s="7">
        <v>80000</v>
      </c>
      <c r="Z17" s="7">
        <f t="shared" si="6"/>
        <v>4400</v>
      </c>
      <c r="AA17" s="8"/>
      <c r="AB17" s="8">
        <v>0</v>
      </c>
      <c r="AC17" s="8"/>
      <c r="AD17" s="8">
        <f t="shared" si="8"/>
        <v>0</v>
      </c>
      <c r="AE17" s="8"/>
      <c r="AF17" s="8">
        <v>0</v>
      </c>
      <c r="AG17" s="7" t="e">
        <f>K17+S17+#REF!+W17+AA17+AE17+G17</f>
        <v>#REF!</v>
      </c>
      <c r="AH17" s="8" t="e">
        <f>L17+T17+#REF!+X17+AB17+AF17</f>
        <v>#REF!</v>
      </c>
      <c r="AI17" s="8" t="e">
        <f>AG17*100/(I17+Q17+#REF!+U17+Y17+AC17+G17)</f>
        <v>#REF!</v>
      </c>
      <c r="AJ17" s="8" t="e">
        <f>AH17*100/(J17+R17+#REF!+V17+Z17+AD17)</f>
        <v>#REF!</v>
      </c>
    </row>
    <row r="18" spans="1:36" ht="15.75">
      <c r="A18" s="1">
        <v>10</v>
      </c>
      <c r="B18" s="2" t="s">
        <v>11</v>
      </c>
      <c r="C18" s="6">
        <f t="shared" si="0"/>
        <v>119100</v>
      </c>
      <c r="D18" s="6">
        <f t="shared" si="1"/>
        <v>6472.3</v>
      </c>
      <c r="E18" s="7">
        <v>19100</v>
      </c>
      <c r="F18" s="7">
        <f t="shared" si="2"/>
        <v>1012.3</v>
      </c>
      <c r="G18" s="7"/>
      <c r="H18" s="9">
        <v>0</v>
      </c>
      <c r="I18" s="8"/>
      <c r="J18" s="8">
        <f t="shared" si="3"/>
        <v>0</v>
      </c>
      <c r="K18" s="8"/>
      <c r="L18" s="8">
        <v>0</v>
      </c>
      <c r="M18" s="8">
        <v>20000</v>
      </c>
      <c r="N18" s="8">
        <f t="shared" si="4"/>
        <v>1060</v>
      </c>
      <c r="O18" s="8"/>
      <c r="P18" s="8"/>
      <c r="Q18" s="8"/>
      <c r="R18" s="9">
        <f t="shared" si="7"/>
        <v>0</v>
      </c>
      <c r="S18" s="8"/>
      <c r="T18" s="8">
        <v>0</v>
      </c>
      <c r="U18" s="8"/>
      <c r="V18" s="9">
        <f t="shared" si="5"/>
        <v>0</v>
      </c>
      <c r="W18" s="8"/>
      <c r="X18" s="8">
        <v>0</v>
      </c>
      <c r="Y18" s="7">
        <v>80000</v>
      </c>
      <c r="Z18" s="7">
        <f t="shared" si="6"/>
        <v>4400</v>
      </c>
      <c r="AA18" s="8"/>
      <c r="AB18" s="8">
        <v>0</v>
      </c>
      <c r="AC18" s="8"/>
      <c r="AD18" s="8">
        <f t="shared" si="8"/>
        <v>0</v>
      </c>
      <c r="AE18" s="8"/>
      <c r="AF18" s="8">
        <v>0</v>
      </c>
      <c r="AG18" s="7" t="e">
        <f>K18+S18+#REF!+W18+AA18+AE18+G18</f>
        <v>#REF!</v>
      </c>
      <c r="AH18" s="8" t="e">
        <f>L18+T18+#REF!+X18+AB18+AF18</f>
        <v>#REF!</v>
      </c>
      <c r="AI18" s="8" t="e">
        <f>AG18*100/(I18+Q18+#REF!+U18+Y18+AC18+G18)</f>
        <v>#REF!</v>
      </c>
      <c r="AJ18" s="8" t="e">
        <f>AH18*100/(J18+R18+#REF!+V18+Z18+AD18)</f>
        <v>#REF!</v>
      </c>
    </row>
    <row r="19" spans="1:36" ht="15.75">
      <c r="A19" s="1">
        <v>11</v>
      </c>
      <c r="B19" s="2" t="s">
        <v>12</v>
      </c>
      <c r="C19" s="6">
        <f t="shared" si="0"/>
        <v>192000</v>
      </c>
      <c r="D19" s="6">
        <f t="shared" si="1"/>
        <v>10336</v>
      </c>
      <c r="E19" s="7">
        <v>19100</v>
      </c>
      <c r="F19" s="7">
        <f t="shared" si="2"/>
        <v>1012.3</v>
      </c>
      <c r="G19" s="7"/>
      <c r="H19" s="9"/>
      <c r="I19" s="8"/>
      <c r="J19" s="8">
        <f t="shared" si="3"/>
        <v>0</v>
      </c>
      <c r="K19" s="8"/>
      <c r="L19" s="8">
        <v>0</v>
      </c>
      <c r="M19" s="8">
        <v>20000</v>
      </c>
      <c r="N19" s="8">
        <f t="shared" si="4"/>
        <v>1060</v>
      </c>
      <c r="O19" s="8"/>
      <c r="P19" s="8"/>
      <c r="Q19" s="8"/>
      <c r="R19" s="9">
        <f t="shared" si="7"/>
        <v>0</v>
      </c>
      <c r="S19" s="8"/>
      <c r="T19" s="8">
        <v>0</v>
      </c>
      <c r="U19" s="8">
        <v>72900</v>
      </c>
      <c r="V19" s="9">
        <f t="shared" si="5"/>
        <v>3863.7</v>
      </c>
      <c r="W19" s="8"/>
      <c r="X19" s="8">
        <v>0</v>
      </c>
      <c r="Y19" s="7">
        <v>80000</v>
      </c>
      <c r="Z19" s="7">
        <f t="shared" si="6"/>
        <v>4400</v>
      </c>
      <c r="AA19" s="8"/>
      <c r="AB19" s="8">
        <v>0</v>
      </c>
      <c r="AC19" s="8"/>
      <c r="AD19" s="8">
        <f t="shared" si="8"/>
        <v>0</v>
      </c>
      <c r="AE19" s="8"/>
      <c r="AF19" s="8">
        <v>0</v>
      </c>
      <c r="AG19" s="7" t="e">
        <f>K19+S19+#REF!+W19+AA19+AE19+G19</f>
        <v>#REF!</v>
      </c>
      <c r="AH19" s="8" t="e">
        <f>L19+T19+#REF!+X19+AB19+AF19</f>
        <v>#REF!</v>
      </c>
      <c r="AI19" s="8" t="e">
        <f>AG19*100/(I19+Q19+#REF!+U19+Y19+AC19+G19)</f>
        <v>#REF!</v>
      </c>
      <c r="AJ19" s="8" t="e">
        <f>AH19*100/(J19+R19+#REF!+V19+Z19+AD19)</f>
        <v>#REF!</v>
      </c>
    </row>
    <row r="20" spans="1:36" ht="15.75">
      <c r="A20" s="1">
        <v>12</v>
      </c>
      <c r="B20" s="2" t="s">
        <v>13</v>
      </c>
      <c r="C20" s="6">
        <f t="shared" si="0"/>
        <v>179100</v>
      </c>
      <c r="D20" s="6">
        <f t="shared" si="1"/>
        <v>9652.3</v>
      </c>
      <c r="E20" s="7">
        <v>19100</v>
      </c>
      <c r="F20" s="7">
        <f t="shared" si="2"/>
        <v>1012.3</v>
      </c>
      <c r="G20" s="7"/>
      <c r="H20" s="9">
        <v>0</v>
      </c>
      <c r="I20" s="8">
        <v>50000</v>
      </c>
      <c r="J20" s="8">
        <f t="shared" si="3"/>
        <v>2650</v>
      </c>
      <c r="K20" s="8"/>
      <c r="L20" s="8">
        <v>0</v>
      </c>
      <c r="M20" s="8">
        <v>30000</v>
      </c>
      <c r="N20" s="8">
        <f t="shared" si="4"/>
        <v>1590</v>
      </c>
      <c r="O20" s="8"/>
      <c r="P20" s="8"/>
      <c r="Q20" s="8"/>
      <c r="R20" s="9">
        <f t="shared" si="7"/>
        <v>0</v>
      </c>
      <c r="S20" s="8"/>
      <c r="T20" s="8">
        <v>0</v>
      </c>
      <c r="U20" s="8"/>
      <c r="V20" s="9">
        <f t="shared" si="5"/>
        <v>0</v>
      </c>
      <c r="W20" s="8"/>
      <c r="X20" s="8">
        <v>0</v>
      </c>
      <c r="Y20" s="7">
        <v>80000</v>
      </c>
      <c r="Z20" s="7">
        <f t="shared" si="6"/>
        <v>4400</v>
      </c>
      <c r="AA20" s="8"/>
      <c r="AB20" s="8">
        <v>0</v>
      </c>
      <c r="AC20" s="8"/>
      <c r="AD20" s="8">
        <f t="shared" si="8"/>
        <v>0</v>
      </c>
      <c r="AE20" s="8"/>
      <c r="AF20" s="8">
        <v>0</v>
      </c>
      <c r="AG20" s="7" t="e">
        <f>K20+S20+#REF!+W20+AA20+AE20+G20</f>
        <v>#REF!</v>
      </c>
      <c r="AH20" s="8" t="e">
        <f>L20+T20+#REF!+X20+AB20+AF20</f>
        <v>#REF!</v>
      </c>
      <c r="AI20" s="8" t="e">
        <f>AG20*100/(I20+Q20+#REF!+U20+Y20+AC20+G20)</f>
        <v>#REF!</v>
      </c>
      <c r="AJ20" s="8" t="e">
        <f>AH20*100/(J20+R20+#REF!+V20+Z20+AD20)</f>
        <v>#REF!</v>
      </c>
    </row>
    <row r="21" spans="1:36" ht="15.75">
      <c r="A21" s="1">
        <v>13</v>
      </c>
      <c r="B21" s="2" t="s">
        <v>14</v>
      </c>
      <c r="C21" s="6">
        <f t="shared" si="0"/>
        <v>192000</v>
      </c>
      <c r="D21" s="6">
        <f t="shared" si="1"/>
        <v>10336</v>
      </c>
      <c r="E21" s="7">
        <v>19100</v>
      </c>
      <c r="F21" s="7">
        <f t="shared" si="2"/>
        <v>1012.3</v>
      </c>
      <c r="G21" s="7"/>
      <c r="H21" s="9">
        <v>0</v>
      </c>
      <c r="I21" s="8"/>
      <c r="J21" s="8">
        <f t="shared" si="3"/>
        <v>0</v>
      </c>
      <c r="K21" s="8"/>
      <c r="L21" s="8">
        <v>0</v>
      </c>
      <c r="M21" s="8">
        <v>20000</v>
      </c>
      <c r="N21" s="8">
        <f t="shared" si="4"/>
        <v>1060</v>
      </c>
      <c r="O21" s="8"/>
      <c r="P21" s="8"/>
      <c r="Q21" s="8"/>
      <c r="R21" s="9">
        <f t="shared" si="7"/>
        <v>0</v>
      </c>
      <c r="S21" s="8"/>
      <c r="T21" s="8">
        <v>0</v>
      </c>
      <c r="U21" s="8">
        <v>72900</v>
      </c>
      <c r="V21" s="9">
        <f t="shared" si="5"/>
        <v>3863.7</v>
      </c>
      <c r="W21" s="8"/>
      <c r="X21" s="8">
        <v>0</v>
      </c>
      <c r="Y21" s="7">
        <v>80000</v>
      </c>
      <c r="Z21" s="7">
        <f t="shared" si="6"/>
        <v>4400</v>
      </c>
      <c r="AA21" s="8"/>
      <c r="AB21" s="8">
        <v>0</v>
      </c>
      <c r="AC21" s="8"/>
      <c r="AD21" s="8">
        <f t="shared" si="8"/>
        <v>0</v>
      </c>
      <c r="AE21" s="8"/>
      <c r="AF21" s="8">
        <v>0</v>
      </c>
      <c r="AG21" s="7" t="e">
        <f>K21+S21+#REF!+W21+AA21+AE21+G21</f>
        <v>#REF!</v>
      </c>
      <c r="AH21" s="8" t="e">
        <f>L21+T21+#REF!+X21+AB21+AF21</f>
        <v>#REF!</v>
      </c>
      <c r="AI21" s="8" t="e">
        <f>AG21*100/(I21+Q21+#REF!+U21+Y21+AC21+G21)</f>
        <v>#REF!</v>
      </c>
      <c r="AJ21" s="8" t="e">
        <f>AH21*100/(J21+R21+#REF!+V21+Z21+AD21)</f>
        <v>#REF!</v>
      </c>
    </row>
    <row r="22" spans="1:36" ht="15.75">
      <c r="A22" s="1"/>
      <c r="B22" s="1" t="s">
        <v>15</v>
      </c>
      <c r="C22" s="6">
        <f t="shared" si="0"/>
        <v>9519900</v>
      </c>
      <c r="D22" s="6">
        <f t="shared" si="1"/>
        <v>506895.10000000003</v>
      </c>
      <c r="E22" s="7">
        <f>SUM(E9:E21)</f>
        <v>286500</v>
      </c>
      <c r="F22" s="7">
        <f t="shared" si="2"/>
        <v>15184.5</v>
      </c>
      <c r="G22" s="7"/>
      <c r="H22" s="9">
        <f>SUM(H11:H21)</f>
        <v>0</v>
      </c>
      <c r="I22" s="8">
        <f>SUM(I9:I21)</f>
        <v>500000</v>
      </c>
      <c r="J22" s="8">
        <f t="shared" si="3"/>
        <v>26500</v>
      </c>
      <c r="K22" s="8">
        <f aca="true" t="shared" si="9" ref="K22:AF22">SUM(K9:K21)</f>
        <v>0</v>
      </c>
      <c r="L22" s="8">
        <f t="shared" si="9"/>
        <v>0</v>
      </c>
      <c r="M22" s="8">
        <f>SUM(M9:M21)</f>
        <v>440000</v>
      </c>
      <c r="N22" s="8">
        <f t="shared" si="4"/>
        <v>23320</v>
      </c>
      <c r="O22" s="8"/>
      <c r="P22" s="8"/>
      <c r="Q22" s="8">
        <f t="shared" si="9"/>
        <v>6660800</v>
      </c>
      <c r="R22" s="9">
        <f t="shared" si="7"/>
        <v>353022.4</v>
      </c>
      <c r="S22" s="7"/>
      <c r="T22" s="8">
        <f t="shared" si="9"/>
        <v>0</v>
      </c>
      <c r="U22" s="8">
        <f t="shared" si="9"/>
        <v>437400</v>
      </c>
      <c r="V22" s="9">
        <f t="shared" si="5"/>
        <v>23182.2</v>
      </c>
      <c r="W22" s="8">
        <f t="shared" si="9"/>
        <v>0</v>
      </c>
      <c r="X22" s="8">
        <f t="shared" si="9"/>
        <v>0</v>
      </c>
      <c r="Y22" s="7">
        <f>SUM(Y9:Y21)</f>
        <v>1170200</v>
      </c>
      <c r="Z22" s="7">
        <f t="shared" si="6"/>
        <v>64361</v>
      </c>
      <c r="AA22" s="8">
        <f t="shared" si="9"/>
        <v>0</v>
      </c>
      <c r="AB22" s="8">
        <f t="shared" si="9"/>
        <v>0</v>
      </c>
      <c r="AC22" s="8">
        <f t="shared" si="9"/>
        <v>25000</v>
      </c>
      <c r="AD22" s="8">
        <f t="shared" si="8"/>
        <v>1325</v>
      </c>
      <c r="AE22" s="8">
        <f t="shared" si="9"/>
        <v>0</v>
      </c>
      <c r="AF22" s="8">
        <f t="shared" si="9"/>
        <v>0</v>
      </c>
      <c r="AG22" s="7" t="e">
        <f>K22+S22+#REF!+W22+AA22+AE22+G22</f>
        <v>#REF!</v>
      </c>
      <c r="AH22" s="8" t="e">
        <f>SUM(AH9:AH21)</f>
        <v>#REF!</v>
      </c>
      <c r="AI22" s="8" t="e">
        <f>AG22*100/(I22+Q22+#REF!+U22+Y22+AC22+G22)</f>
        <v>#REF!</v>
      </c>
      <c r="AJ22" s="8" t="e">
        <f>AH22*100/(J22+R22+#REF!+V22+Z22+AD22)</f>
        <v>#REF!</v>
      </c>
    </row>
    <row r="23" spans="1:36" ht="15.75">
      <c r="A23" s="4"/>
      <c r="B23" s="4" t="s">
        <v>32</v>
      </c>
      <c r="C23" s="6">
        <f t="shared" si="0"/>
        <v>19100</v>
      </c>
      <c r="D23" s="6">
        <f t="shared" si="1"/>
        <v>1012.3</v>
      </c>
      <c r="E23" s="10">
        <v>19100</v>
      </c>
      <c r="F23" s="7">
        <f t="shared" si="2"/>
        <v>1012.3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</row>
    <row r="24" spans="1:36" ht="15.75">
      <c r="A24" s="4"/>
      <c r="B24" s="5" t="s">
        <v>33</v>
      </c>
      <c r="C24" s="12">
        <f>C22+C23</f>
        <v>9539000</v>
      </c>
      <c r="D24" s="12">
        <f aca="true" t="shared" si="10" ref="D24:AJ24">D22+D23</f>
        <v>507907.4</v>
      </c>
      <c r="E24" s="12">
        <f t="shared" si="10"/>
        <v>305600</v>
      </c>
      <c r="F24" s="12">
        <f t="shared" si="10"/>
        <v>16196.8</v>
      </c>
      <c r="G24" s="12">
        <f t="shared" si="10"/>
        <v>0</v>
      </c>
      <c r="H24" s="12">
        <f t="shared" si="10"/>
        <v>0</v>
      </c>
      <c r="I24" s="12">
        <f t="shared" si="10"/>
        <v>500000</v>
      </c>
      <c r="J24" s="12">
        <f t="shared" si="10"/>
        <v>26500</v>
      </c>
      <c r="K24" s="12">
        <f t="shared" si="10"/>
        <v>0</v>
      </c>
      <c r="L24" s="12">
        <f t="shared" si="10"/>
        <v>0</v>
      </c>
      <c r="M24" s="12">
        <f t="shared" si="10"/>
        <v>440000</v>
      </c>
      <c r="N24" s="12">
        <f t="shared" si="10"/>
        <v>23320</v>
      </c>
      <c r="O24" s="12">
        <f t="shared" si="10"/>
        <v>0</v>
      </c>
      <c r="P24" s="12">
        <f t="shared" si="10"/>
        <v>0</v>
      </c>
      <c r="Q24" s="12">
        <f t="shared" si="10"/>
        <v>6660800</v>
      </c>
      <c r="R24" s="12">
        <f t="shared" si="10"/>
        <v>353022.4</v>
      </c>
      <c r="S24" s="12">
        <f t="shared" si="10"/>
        <v>0</v>
      </c>
      <c r="T24" s="12">
        <f t="shared" si="10"/>
        <v>0</v>
      </c>
      <c r="U24" s="12">
        <f t="shared" si="10"/>
        <v>437400</v>
      </c>
      <c r="V24" s="12">
        <f t="shared" si="10"/>
        <v>23182.2</v>
      </c>
      <c r="W24" s="12">
        <f t="shared" si="10"/>
        <v>0</v>
      </c>
      <c r="X24" s="12">
        <f t="shared" si="10"/>
        <v>0</v>
      </c>
      <c r="Y24" s="12">
        <f t="shared" si="10"/>
        <v>1170200</v>
      </c>
      <c r="Z24" s="12">
        <f t="shared" si="10"/>
        <v>64361</v>
      </c>
      <c r="AA24" s="12">
        <f t="shared" si="10"/>
        <v>0</v>
      </c>
      <c r="AB24" s="12">
        <f t="shared" si="10"/>
        <v>0</v>
      </c>
      <c r="AC24" s="12">
        <f t="shared" si="10"/>
        <v>25000</v>
      </c>
      <c r="AD24" s="12">
        <f t="shared" si="10"/>
        <v>1325</v>
      </c>
      <c r="AE24" s="12">
        <f t="shared" si="10"/>
        <v>0</v>
      </c>
      <c r="AF24" s="12">
        <f t="shared" si="10"/>
        <v>0</v>
      </c>
      <c r="AG24" s="12" t="e">
        <f t="shared" si="10"/>
        <v>#REF!</v>
      </c>
      <c r="AH24" s="12" t="e">
        <f t="shared" si="10"/>
        <v>#REF!</v>
      </c>
      <c r="AI24" s="12" t="e">
        <f t="shared" si="10"/>
        <v>#REF!</v>
      </c>
      <c r="AJ24" s="12" t="e">
        <f t="shared" si="10"/>
        <v>#REF!</v>
      </c>
    </row>
    <row r="25" ht="15">
      <c r="D25" t="s">
        <v>34</v>
      </c>
    </row>
    <row r="26" spans="2:13" ht="15.75"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</row>
    <row r="27" spans="2:13" ht="15.75">
      <c r="B27" s="21" t="s">
        <v>37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3"/>
    </row>
    <row r="28" spans="2:13" ht="15.75"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3"/>
    </row>
    <row r="29" spans="2:13" ht="15.75">
      <c r="B29" s="21" t="s">
        <v>38</v>
      </c>
      <c r="C29" s="22"/>
      <c r="D29" s="28" t="s">
        <v>39</v>
      </c>
      <c r="E29" s="28"/>
      <c r="F29" s="28"/>
      <c r="G29" s="28"/>
      <c r="H29" s="28"/>
      <c r="I29" s="28"/>
      <c r="J29" s="28"/>
      <c r="K29" s="22"/>
      <c r="L29" s="22"/>
      <c r="M29" s="23"/>
    </row>
    <row r="30" spans="2:13" ht="15.75"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</row>
    <row r="31" spans="2:13" ht="15.75">
      <c r="B31" s="21" t="s">
        <v>40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3"/>
    </row>
    <row r="32" spans="2:13" ht="15.75">
      <c r="B32" s="21" t="s">
        <v>41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</row>
  </sheetData>
  <sheetProtection/>
  <mergeCells count="33">
    <mergeCell ref="M7:N7"/>
    <mergeCell ref="O7:P7"/>
    <mergeCell ref="AC7:AD7"/>
    <mergeCell ref="AE7:AF7"/>
    <mergeCell ref="AG7:AG8"/>
    <mergeCell ref="Q7:R7"/>
    <mergeCell ref="S7:T7"/>
    <mergeCell ref="AI7:AI8"/>
    <mergeCell ref="AJ7:AJ8"/>
    <mergeCell ref="U7:V7"/>
    <mergeCell ref="W7:X7"/>
    <mergeCell ref="Y7:Z7"/>
    <mergeCell ref="AA7:AB7"/>
    <mergeCell ref="K7:L7"/>
    <mergeCell ref="AI4:AJ6"/>
    <mergeCell ref="E5:H6"/>
    <mergeCell ref="I5:L6"/>
    <mergeCell ref="Q5:T6"/>
    <mergeCell ref="U5:X6"/>
    <mergeCell ref="Y5:AB6"/>
    <mergeCell ref="AC5:AF6"/>
    <mergeCell ref="M5:P6"/>
    <mergeCell ref="AH7:AH8"/>
    <mergeCell ref="D29:J29"/>
    <mergeCell ref="H2:AH2"/>
    <mergeCell ref="C4:C8"/>
    <mergeCell ref="D4:D8"/>
    <mergeCell ref="A4:A8"/>
    <mergeCell ref="B4:B8"/>
    <mergeCell ref="AG4:AH6"/>
    <mergeCell ref="E7:F7"/>
    <mergeCell ref="G7:H7"/>
    <mergeCell ref="I7:J7"/>
  </mergeCells>
  <printOptions/>
  <pageMargins left="0" right="0" top="0.7480314960629921" bottom="0.7480314960629921" header="0.31496062992125984" footer="0.31496062992125984"/>
  <pageSetup horizontalDpi="180" verticalDpi="18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8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4.28125" style="0" customWidth="1"/>
    <col min="2" max="2" width="39.7109375" style="0" customWidth="1"/>
    <col min="3" max="4" width="13.57421875" style="0" customWidth="1"/>
    <col min="5" max="5" width="14.140625" style="0" customWidth="1"/>
    <col min="6" max="6" width="12.8515625" style="0" customWidth="1"/>
    <col min="7" max="7" width="14.28125" style="0" customWidth="1"/>
    <col min="8" max="8" width="12.7109375" style="0" customWidth="1"/>
    <col min="9" max="9" width="13.57421875" style="0" customWidth="1"/>
  </cols>
  <sheetData>
    <row r="2" spans="1:8" ht="31.5">
      <c r="A2" s="16"/>
      <c r="B2" s="20"/>
      <c r="C2" s="20" t="s">
        <v>36</v>
      </c>
      <c r="D2" s="20" t="s">
        <v>35</v>
      </c>
      <c r="E2" s="20">
        <v>212</v>
      </c>
      <c r="F2" s="20">
        <v>226</v>
      </c>
      <c r="G2" s="13"/>
      <c r="H2" s="13"/>
    </row>
    <row r="3" spans="1:6" ht="15.75">
      <c r="A3" s="16">
        <v>1</v>
      </c>
      <c r="B3" s="18" t="s">
        <v>2</v>
      </c>
      <c r="C3" s="7">
        <v>19100</v>
      </c>
      <c r="D3" s="14">
        <f>C3*5.3/100</f>
        <v>1012.3</v>
      </c>
      <c r="E3" s="17">
        <v>1400</v>
      </c>
      <c r="F3" s="12">
        <f>C3-E3</f>
        <v>17700</v>
      </c>
    </row>
    <row r="4" spans="1:6" ht="15.75">
      <c r="A4" s="16">
        <v>2</v>
      </c>
      <c r="B4" s="18" t="s">
        <v>3</v>
      </c>
      <c r="C4" s="7">
        <v>19100</v>
      </c>
      <c r="D4" s="14">
        <f aca="true" t="shared" si="0" ref="D4:D17">C4*5.3/100</f>
        <v>1012.3</v>
      </c>
      <c r="E4" s="17">
        <v>1400</v>
      </c>
      <c r="F4" s="12">
        <f aca="true" t="shared" si="1" ref="F4:F15">C4-E4</f>
        <v>17700</v>
      </c>
    </row>
    <row r="5" spans="1:6" ht="15.75">
      <c r="A5" s="16">
        <v>3</v>
      </c>
      <c r="B5" s="18" t="s">
        <v>4</v>
      </c>
      <c r="C5" s="7">
        <v>47750</v>
      </c>
      <c r="D5" s="14">
        <f t="shared" si="0"/>
        <v>2530.75</v>
      </c>
      <c r="E5" s="17">
        <v>3500</v>
      </c>
      <c r="F5" s="12">
        <f t="shared" si="1"/>
        <v>44250</v>
      </c>
    </row>
    <row r="6" spans="1:6" ht="15.75">
      <c r="A6" s="16">
        <v>4</v>
      </c>
      <c r="B6" s="18" t="s">
        <v>5</v>
      </c>
      <c r="C6" s="7">
        <v>38200</v>
      </c>
      <c r="D6" s="14">
        <f t="shared" si="0"/>
        <v>2024.6</v>
      </c>
      <c r="E6" s="17">
        <v>2800</v>
      </c>
      <c r="F6" s="12">
        <f t="shared" si="1"/>
        <v>35400</v>
      </c>
    </row>
    <row r="7" spans="1:6" ht="15.75">
      <c r="A7" s="16">
        <v>5</v>
      </c>
      <c r="B7" s="18" t="s">
        <v>6</v>
      </c>
      <c r="C7" s="7">
        <v>19100</v>
      </c>
      <c r="D7" s="14">
        <f t="shared" si="0"/>
        <v>1012.3</v>
      </c>
      <c r="E7" s="17">
        <v>1400</v>
      </c>
      <c r="F7" s="12">
        <f t="shared" si="1"/>
        <v>17700</v>
      </c>
    </row>
    <row r="8" spans="1:6" ht="15.75">
      <c r="A8" s="16">
        <v>6</v>
      </c>
      <c r="B8" s="18" t="s">
        <v>7</v>
      </c>
      <c r="C8" s="7">
        <v>19100</v>
      </c>
      <c r="D8" s="14">
        <f t="shared" si="0"/>
        <v>1012.3</v>
      </c>
      <c r="E8" s="17">
        <v>1400</v>
      </c>
      <c r="F8" s="12">
        <f t="shared" si="1"/>
        <v>17700</v>
      </c>
    </row>
    <row r="9" spans="1:6" ht="15.75">
      <c r="A9" s="16">
        <v>7</v>
      </c>
      <c r="B9" s="18" t="s">
        <v>8</v>
      </c>
      <c r="C9" s="7">
        <v>9550</v>
      </c>
      <c r="D9" s="14">
        <f t="shared" si="0"/>
        <v>506.15</v>
      </c>
      <c r="E9" s="17">
        <v>700</v>
      </c>
      <c r="F9" s="12">
        <f t="shared" si="1"/>
        <v>8850</v>
      </c>
    </row>
    <row r="10" spans="1:6" ht="15.75">
      <c r="A10" s="16">
        <v>8</v>
      </c>
      <c r="B10" s="18" t="s">
        <v>9</v>
      </c>
      <c r="C10" s="7">
        <v>19100</v>
      </c>
      <c r="D10" s="14">
        <f t="shared" si="0"/>
        <v>1012.3</v>
      </c>
      <c r="E10" s="17">
        <v>1400</v>
      </c>
      <c r="F10" s="12">
        <f t="shared" si="1"/>
        <v>17700</v>
      </c>
    </row>
    <row r="11" spans="1:6" ht="15.75">
      <c r="A11" s="16">
        <v>9</v>
      </c>
      <c r="B11" s="18" t="s">
        <v>10</v>
      </c>
      <c r="C11" s="7">
        <v>19100</v>
      </c>
      <c r="D11" s="14">
        <f t="shared" si="0"/>
        <v>1012.3</v>
      </c>
      <c r="E11" s="17">
        <v>1400</v>
      </c>
      <c r="F11" s="12">
        <f t="shared" si="1"/>
        <v>17700</v>
      </c>
    </row>
    <row r="12" spans="1:6" ht="15.75">
      <c r="A12" s="16">
        <v>10</v>
      </c>
      <c r="B12" s="18" t="s">
        <v>11</v>
      </c>
      <c r="C12" s="7">
        <v>19100</v>
      </c>
      <c r="D12" s="14">
        <f t="shared" si="0"/>
        <v>1012.3</v>
      </c>
      <c r="E12" s="17">
        <v>1400</v>
      </c>
      <c r="F12" s="12">
        <f t="shared" si="1"/>
        <v>17700</v>
      </c>
    </row>
    <row r="13" spans="1:6" ht="15.75">
      <c r="A13" s="16">
        <v>11</v>
      </c>
      <c r="B13" s="18" t="s">
        <v>12</v>
      </c>
      <c r="C13" s="7">
        <v>19100</v>
      </c>
      <c r="D13" s="14">
        <f t="shared" si="0"/>
        <v>1012.3</v>
      </c>
      <c r="E13" s="17">
        <v>1400</v>
      </c>
      <c r="F13" s="12">
        <f t="shared" si="1"/>
        <v>17700</v>
      </c>
    </row>
    <row r="14" spans="1:6" ht="15.75">
      <c r="A14" s="16">
        <v>12</v>
      </c>
      <c r="B14" s="18" t="s">
        <v>13</v>
      </c>
      <c r="C14" s="7">
        <v>19100</v>
      </c>
      <c r="D14" s="14">
        <f t="shared" si="0"/>
        <v>1012.3</v>
      </c>
      <c r="E14" s="17">
        <v>1400</v>
      </c>
      <c r="F14" s="12">
        <f t="shared" si="1"/>
        <v>17700</v>
      </c>
    </row>
    <row r="15" spans="1:6" ht="15.75">
      <c r="A15" s="16">
        <v>13</v>
      </c>
      <c r="B15" s="18" t="s">
        <v>14</v>
      </c>
      <c r="C15" s="7">
        <v>19100</v>
      </c>
      <c r="D15" s="14">
        <f t="shared" si="0"/>
        <v>1012.3</v>
      </c>
      <c r="E15" s="17">
        <v>1400</v>
      </c>
      <c r="F15" s="12">
        <f t="shared" si="1"/>
        <v>17700</v>
      </c>
    </row>
    <row r="16" spans="1:6" ht="15.75">
      <c r="A16" s="16"/>
      <c r="B16" s="16" t="s">
        <v>15</v>
      </c>
      <c r="C16" s="7">
        <f>SUM(C3:C15)</f>
        <v>286500</v>
      </c>
      <c r="D16" s="14">
        <f t="shared" si="0"/>
        <v>15184.5</v>
      </c>
      <c r="E16" s="17">
        <f>SUM(E3:E15)</f>
        <v>21000</v>
      </c>
      <c r="F16" s="12">
        <f>SUM(F3:F15)</f>
        <v>265500</v>
      </c>
    </row>
    <row r="17" spans="1:6" ht="15.75">
      <c r="A17" s="16"/>
      <c r="B17" s="16" t="s">
        <v>32</v>
      </c>
      <c r="C17" s="10">
        <v>19100</v>
      </c>
      <c r="D17" s="14">
        <f t="shared" si="0"/>
        <v>1012.3</v>
      </c>
      <c r="E17" s="17">
        <v>1400</v>
      </c>
      <c r="F17" s="17">
        <v>17700</v>
      </c>
    </row>
    <row r="18" spans="1:6" ht="15.75">
      <c r="A18" s="16"/>
      <c r="B18" s="19" t="s">
        <v>33</v>
      </c>
      <c r="C18" s="12">
        <f>C16+C17</f>
        <v>305600</v>
      </c>
      <c r="D18" s="15">
        <f>D16+D17</f>
        <v>16196.8</v>
      </c>
      <c r="E18" s="12">
        <f>E16+E17</f>
        <v>22400</v>
      </c>
      <c r="F18" s="12">
        <f>F16+F17</f>
        <v>283200</v>
      </c>
    </row>
  </sheetData>
  <sheetProtection/>
  <printOptions/>
  <pageMargins left="0.11811023622047245" right="0" top="0.7480314960629921" bottom="0.7480314960629921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2012-07-26T08:06:34Z</dcterms:modified>
  <cp:category/>
  <cp:version/>
  <cp:contentType/>
  <cp:contentStatus/>
</cp:coreProperties>
</file>